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ORES\deral\DEB\VBP\VBP 2022\Publicações\"/>
    </mc:Choice>
  </mc:AlternateContent>
  <bookViews>
    <workbookView xWindow="0" yWindow="0" windowWidth="28800" windowHeight="11130"/>
  </bookViews>
  <sheets>
    <sheet name="Comparativo" sheetId="1" r:id="rId1"/>
  </sheets>
  <externalReferences>
    <externalReference r:id="rId2"/>
  </externalReferences>
  <definedNames>
    <definedName name="_xlnm.Database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I31" i="1"/>
  <c r="I32" i="1"/>
  <c r="I34" i="1"/>
  <c r="I44" i="1"/>
  <c r="I30" i="1"/>
  <c r="I24" i="1"/>
  <c r="I8" i="1" s="1"/>
  <c r="I9" i="1"/>
  <c r="I20" i="1"/>
  <c r="J38" i="1" l="1"/>
  <c r="L38" i="1"/>
  <c r="M38" i="1"/>
  <c r="F38" i="1"/>
  <c r="J42" i="1"/>
  <c r="L42" i="1"/>
  <c r="M42" i="1"/>
  <c r="J48" i="1"/>
  <c r="L48" i="1"/>
  <c r="M48" i="1"/>
  <c r="J34" i="1"/>
  <c r="L34" i="1"/>
  <c r="M34" i="1"/>
  <c r="J35" i="1"/>
  <c r="L35" i="1"/>
  <c r="M35" i="1"/>
  <c r="F34" i="1"/>
  <c r="F35" i="1"/>
  <c r="F33" i="1"/>
  <c r="J33" i="1"/>
  <c r="L33" i="1"/>
  <c r="M33" i="1"/>
  <c r="F37" i="1"/>
  <c r="J37" i="1"/>
  <c r="L37" i="1"/>
  <c r="M37" i="1"/>
  <c r="J29" i="1"/>
  <c r="L29" i="1"/>
  <c r="M29" i="1"/>
  <c r="J23" i="1"/>
  <c r="L23" i="1"/>
  <c r="M23" i="1"/>
  <c r="J19" i="1"/>
  <c r="L19" i="1"/>
  <c r="M19" i="1"/>
  <c r="M49" i="1"/>
  <c r="L49" i="1"/>
  <c r="J49" i="1"/>
  <c r="M47" i="1"/>
  <c r="L47" i="1"/>
  <c r="J47" i="1"/>
  <c r="F47" i="1"/>
  <c r="M46" i="1"/>
  <c r="L46" i="1"/>
  <c r="J46" i="1"/>
  <c r="F46" i="1"/>
  <c r="M45" i="1"/>
  <c r="L45" i="1"/>
  <c r="J45" i="1"/>
  <c r="F45" i="1"/>
  <c r="M44" i="1"/>
  <c r="L44" i="1"/>
  <c r="J44" i="1"/>
  <c r="M43" i="1"/>
  <c r="L43" i="1"/>
  <c r="M41" i="1"/>
  <c r="L41" i="1"/>
  <c r="J41" i="1"/>
  <c r="F41" i="1"/>
  <c r="M40" i="1"/>
  <c r="L40" i="1"/>
  <c r="J40" i="1"/>
  <c r="F40" i="1"/>
  <c r="M39" i="1"/>
  <c r="L39" i="1"/>
  <c r="M32" i="1"/>
  <c r="L32" i="1"/>
  <c r="M30" i="1"/>
  <c r="L30" i="1"/>
  <c r="J30" i="1"/>
  <c r="M28" i="1"/>
  <c r="L28" i="1"/>
  <c r="J28" i="1"/>
  <c r="F28" i="1"/>
  <c r="M27" i="1"/>
  <c r="L27" i="1"/>
  <c r="J27" i="1"/>
  <c r="F27" i="1"/>
  <c r="M26" i="1"/>
  <c r="L26" i="1"/>
  <c r="J26" i="1"/>
  <c r="F26" i="1"/>
  <c r="M25" i="1"/>
  <c r="L25" i="1"/>
  <c r="J25" i="1"/>
  <c r="F25" i="1"/>
  <c r="M24" i="1"/>
  <c r="L24" i="1"/>
  <c r="J24" i="1"/>
  <c r="M22" i="1"/>
  <c r="L22" i="1"/>
  <c r="J22" i="1"/>
  <c r="F22" i="1"/>
  <c r="M21" i="1"/>
  <c r="L21" i="1"/>
  <c r="J21" i="1"/>
  <c r="F21" i="1"/>
  <c r="M20" i="1"/>
  <c r="L20" i="1"/>
  <c r="J20" i="1"/>
  <c r="M18" i="1"/>
  <c r="L18" i="1"/>
  <c r="J18" i="1"/>
  <c r="F18" i="1"/>
  <c r="M17" i="1"/>
  <c r="L17" i="1"/>
  <c r="J17" i="1"/>
  <c r="F17" i="1"/>
  <c r="M16" i="1"/>
  <c r="L16" i="1"/>
  <c r="J16" i="1"/>
  <c r="F16" i="1"/>
  <c r="M15" i="1"/>
  <c r="L15" i="1"/>
  <c r="J15" i="1"/>
  <c r="F15" i="1"/>
  <c r="M14" i="1"/>
  <c r="L14" i="1"/>
  <c r="J14" i="1"/>
  <c r="F14" i="1"/>
  <c r="M13" i="1"/>
  <c r="L13" i="1"/>
  <c r="J13" i="1"/>
  <c r="F13" i="1"/>
  <c r="M12" i="1"/>
  <c r="L12" i="1"/>
  <c r="J12" i="1"/>
  <c r="F12" i="1"/>
  <c r="M11" i="1"/>
  <c r="L11" i="1"/>
  <c r="J11" i="1"/>
  <c r="F11" i="1"/>
  <c r="M10" i="1"/>
  <c r="L10" i="1"/>
  <c r="J10" i="1"/>
  <c r="F10" i="1"/>
  <c r="F42" i="1" l="1"/>
  <c r="L36" i="1"/>
  <c r="L31" i="1"/>
  <c r="J32" i="1"/>
  <c r="M31" i="1"/>
  <c r="J9" i="1"/>
  <c r="L9" i="1"/>
  <c r="M36" i="1"/>
  <c r="J39" i="1"/>
  <c r="J43" i="1"/>
  <c r="M8" i="1"/>
  <c r="M9" i="1"/>
  <c r="J36" i="1"/>
  <c r="L8" i="1" l="1"/>
  <c r="J31" i="1"/>
  <c r="J8" i="1"/>
</calcChain>
</file>

<file path=xl/sharedStrings.xml><?xml version="1.0" encoding="utf-8"?>
<sst xmlns="http://schemas.openxmlformats.org/spreadsheetml/2006/main" count="83" uniqueCount="58">
  <si>
    <t>GOVERNO DO ESTADO DO PARANÁ</t>
  </si>
  <si>
    <t xml:space="preserve">         SECRETARIA DA AGRICULTURA E DO ABASTECIMENTO</t>
  </si>
  <si>
    <t>DEPARTAMENTO DE ECONOMIA RURAL - DERAL</t>
  </si>
  <si>
    <t>Var. %</t>
  </si>
  <si>
    <t>Var. real %</t>
  </si>
  <si>
    <t>Participação</t>
  </si>
  <si>
    <t>Grupo</t>
  </si>
  <si>
    <t>Cultura</t>
  </si>
  <si>
    <t>Unidade</t>
  </si>
  <si>
    <t>Agricultura</t>
  </si>
  <si>
    <t>Grãos e outras grandes culturas</t>
  </si>
  <si>
    <t>Soja</t>
  </si>
  <si>
    <t>Milho</t>
  </si>
  <si>
    <t>Trigo</t>
  </si>
  <si>
    <t>Cana-de-Açúcar</t>
  </si>
  <si>
    <t>Feijão</t>
  </si>
  <si>
    <t>Mandioca</t>
  </si>
  <si>
    <t>Fumo</t>
  </si>
  <si>
    <t>Cevada</t>
  </si>
  <si>
    <t>Café</t>
  </si>
  <si>
    <t>Outros</t>
  </si>
  <si>
    <t>Hortaliças</t>
  </si>
  <si>
    <t>Batata inglesa</t>
  </si>
  <si>
    <t>Tomate</t>
  </si>
  <si>
    <t>Frutas</t>
  </si>
  <si>
    <t>Laranja</t>
  </si>
  <si>
    <t>Morango</t>
  </si>
  <si>
    <t>Uva</t>
  </si>
  <si>
    <t>Banana</t>
  </si>
  <si>
    <t>Flores e Plantas Ornamentais</t>
  </si>
  <si>
    <t>Pecuária</t>
  </si>
  <si>
    <t>Avicultura</t>
  </si>
  <si>
    <t>Frango - corte</t>
  </si>
  <si>
    <t>Suínos</t>
  </si>
  <si>
    <t>Suínos - corte</t>
  </si>
  <si>
    <t>Bovinos</t>
  </si>
  <si>
    <t>Leite Bovino</t>
  </si>
  <si>
    <t>Bovinos - corte</t>
  </si>
  <si>
    <t>Florestais</t>
  </si>
  <si>
    <t>Serraria e Laminadora</t>
  </si>
  <si>
    <t>Papel e Celulose</t>
  </si>
  <si>
    <t>Erva-mate</t>
  </si>
  <si>
    <t>Total Geral</t>
  </si>
  <si>
    <t>Fonte: SEAB/DERAL</t>
  </si>
  <si>
    <t>Demais</t>
  </si>
  <si>
    <t>Frango - recria</t>
  </si>
  <si>
    <t>Ovos férteis e para consumo</t>
  </si>
  <si>
    <t>Suínos - recria</t>
  </si>
  <si>
    <t>Bovinos - recria/reprodução</t>
  </si>
  <si>
    <t>VBP (milhões R$)</t>
  </si>
  <si>
    <t>t</t>
  </si>
  <si>
    <t>cab</t>
  </si>
  <si>
    <t>dz</t>
  </si>
  <si>
    <t>mil L</t>
  </si>
  <si>
    <t>m3</t>
  </si>
  <si>
    <t>Produção/Abate (mil)</t>
  </si>
  <si>
    <t>Nota: Variação real deflacionada pelo IGP-DI, acumulado de julho/2021 a junho/2022. Base jun/2022 = 100</t>
  </si>
  <si>
    <t>Valor Bruto da Produção 2022: comparativo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</si>
</sst>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/>
    <xf numFmtId="0" fontId="5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1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5" fillId="4" borderId="2" xfId="0" applyFont="1" applyFill="1" applyBorder="1"/>
    <xf numFmtId="43" fontId="5" fillId="4" borderId="2" xfId="1" applyFont="1" applyFill="1" applyBorder="1"/>
    <xf numFmtId="164" fontId="5" fillId="4" borderId="2" xfId="1" applyNumberFormat="1" applyFont="1" applyFill="1" applyBorder="1"/>
    <xf numFmtId="9" fontId="5" fillId="4" borderId="2" xfId="2" applyFont="1" applyFill="1" applyBorder="1"/>
    <xf numFmtId="0" fontId="5" fillId="0" borderId="2" xfId="0" applyFont="1" applyBorder="1"/>
    <xf numFmtId="43" fontId="5" fillId="0" borderId="2" xfId="1" applyFont="1" applyBorder="1"/>
    <xf numFmtId="164" fontId="5" fillId="0" borderId="2" xfId="1" applyNumberFormat="1" applyFont="1" applyBorder="1"/>
    <xf numFmtId="9" fontId="5" fillId="0" borderId="2" xfId="2" applyFont="1" applyBorder="1"/>
    <xf numFmtId="0" fontId="6" fillId="0" borderId="0" xfId="0" applyFont="1"/>
    <xf numFmtId="0" fontId="5" fillId="0" borderId="0" xfId="0" applyFont="1"/>
    <xf numFmtId="165" fontId="6" fillId="0" borderId="0" xfId="1" applyNumberFormat="1" applyFont="1"/>
    <xf numFmtId="9" fontId="6" fillId="0" borderId="0" xfId="2" applyFont="1"/>
    <xf numFmtId="164" fontId="6" fillId="0" borderId="0" xfId="0" applyNumberFormat="1" applyFont="1"/>
    <xf numFmtId="164" fontId="6" fillId="0" borderId="0" xfId="1" applyNumberFormat="1" applyFont="1"/>
    <xf numFmtId="165" fontId="6" fillId="0" borderId="0" xfId="0" applyNumberFormat="1" applyFont="1"/>
    <xf numFmtId="43" fontId="6" fillId="0" borderId="0" xfId="0" applyNumberFormat="1" applyFont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3" xfId="0" applyNumberFormat="1" applyFont="1" applyFill="1" applyBorder="1"/>
    <xf numFmtId="164" fontId="5" fillId="3" borderId="3" xfId="0" applyNumberFormat="1" applyFont="1" applyFill="1" applyBorder="1"/>
    <xf numFmtId="164" fontId="5" fillId="3" borderId="3" xfId="1" applyNumberFormat="1" applyFont="1" applyFill="1" applyBorder="1"/>
    <xf numFmtId="9" fontId="5" fillId="3" borderId="3" xfId="2" applyFont="1" applyFill="1" applyBorder="1"/>
    <xf numFmtId="43" fontId="6" fillId="0" borderId="0" xfId="1" applyFont="1"/>
  </cellXfs>
  <cellStyles count="5">
    <cellStyle name="Normal" xfId="0" builtinId="0"/>
    <cellStyle name="Normal 2" xfId="3"/>
    <cellStyle name="Porcentagem" xfId="2" builtinId="5"/>
    <cellStyle name="Vírgula" xfId="1" builtinId="3"/>
    <cellStyle name="Vírgula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</xdr:row>
      <xdr:rowOff>8190</xdr:rowOff>
    </xdr:from>
    <xdr:to>
      <xdr:col>1</xdr:col>
      <xdr:colOff>1152526</xdr:colOff>
      <xdr:row>3</xdr:row>
      <xdr:rowOff>161925</xdr:rowOff>
    </xdr:to>
    <xdr:pic>
      <xdr:nvPicPr>
        <xdr:cNvPr id="2" name="Imagem 2" descr="Descrição: Brasao_do_par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98690"/>
          <a:ext cx="542926" cy="553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BP%202022%202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EAP"/>
      <sheetName val="Produtos"/>
      <sheetName val="Municípios"/>
      <sheetName val="Comparativo"/>
      <sheetName val="Planilha2"/>
      <sheetName val="Planilha3"/>
    </sheetNames>
    <sheetDataSet>
      <sheetData sheetId="0" refreshError="1"/>
      <sheetData sheetId="1" refreshError="1"/>
      <sheetData sheetId="2" refreshError="1"/>
      <sheetData sheetId="3">
        <row r="54">
          <cell r="I54">
            <v>224036038.21000001</v>
          </cell>
        </row>
        <row r="58">
          <cell r="I58">
            <v>4331895251.0699987</v>
          </cell>
        </row>
        <row r="59">
          <cell r="I59">
            <v>1135243864.3199999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selection sqref="A1:M1"/>
    </sheetView>
  </sheetViews>
  <sheetFormatPr defaultRowHeight="15" x14ac:dyDescent="0.25"/>
  <cols>
    <col min="1" max="1" width="11.140625" customWidth="1"/>
    <col min="2" max="2" width="28.140625" bestFit="1" customWidth="1"/>
    <col min="3" max="3" width="8" customWidth="1"/>
    <col min="4" max="6" width="16.42578125" customWidth="1"/>
    <col min="7" max="7" width="5.85546875" customWidth="1"/>
    <col min="8" max="13" width="16.42578125" customWidth="1"/>
    <col min="14" max="14" width="3.42578125" customWidth="1"/>
  </cols>
  <sheetData>
    <row r="1" spans="1:13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7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3" t="s">
        <v>57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" customHeight="1" x14ac:dyDescent="0.25">
      <c r="A6" s="5"/>
      <c r="B6" s="5"/>
      <c r="C6" s="6"/>
      <c r="D6" s="7" t="s">
        <v>55</v>
      </c>
      <c r="E6" s="7"/>
      <c r="F6" s="7"/>
      <c r="G6" s="7"/>
      <c r="H6" s="7" t="s">
        <v>49</v>
      </c>
      <c r="I6" s="7"/>
      <c r="J6" s="7"/>
      <c r="K6" s="7"/>
      <c r="L6" s="7" t="s">
        <v>5</v>
      </c>
      <c r="M6" s="7"/>
    </row>
    <row r="7" spans="1:13" ht="15.75" x14ac:dyDescent="0.25">
      <c r="A7" s="8" t="s">
        <v>6</v>
      </c>
      <c r="B7" s="8" t="s">
        <v>7</v>
      </c>
      <c r="C7" s="8" t="s">
        <v>8</v>
      </c>
      <c r="D7" s="9">
        <v>2021</v>
      </c>
      <c r="E7" s="9">
        <v>2022</v>
      </c>
      <c r="F7" s="9" t="s">
        <v>3</v>
      </c>
      <c r="G7" s="9"/>
      <c r="H7" s="9">
        <v>2021</v>
      </c>
      <c r="I7" s="9">
        <v>2022</v>
      </c>
      <c r="J7" s="10" t="s">
        <v>3</v>
      </c>
      <c r="K7" s="8" t="s">
        <v>4</v>
      </c>
      <c r="L7" s="9">
        <v>2021</v>
      </c>
      <c r="M7" s="8">
        <v>2022</v>
      </c>
    </row>
    <row r="8" spans="1:13" ht="15.75" x14ac:dyDescent="0.25">
      <c r="A8" s="11" t="s">
        <v>9</v>
      </c>
      <c r="B8" s="11"/>
      <c r="C8" s="11"/>
      <c r="D8" s="12"/>
      <c r="E8" s="12"/>
      <c r="F8" s="12"/>
      <c r="G8" s="12"/>
      <c r="H8" s="13">
        <v>87630.015914259959</v>
      </c>
      <c r="I8" s="13">
        <f>I9+I20+I24+I30</f>
        <v>85162.920148010031</v>
      </c>
      <c r="J8" s="14">
        <f t="shared" ref="J8:J49" si="0">(I8/H8)-1</f>
        <v>-2.815354693834371E-2</v>
      </c>
      <c r="K8" s="14">
        <v>-0.12643899030570016</v>
      </c>
      <c r="L8" s="14">
        <f t="shared" ref="L8:L49" si="1">H8/$H$49</f>
        <v>0.48533833758567158</v>
      </c>
      <c r="M8" s="14">
        <f t="shared" ref="M8:M33" si="2">I8/$I$49</f>
        <v>0.44419749249795959</v>
      </c>
    </row>
    <row r="9" spans="1:13" ht="15.75" x14ac:dyDescent="0.25">
      <c r="A9" s="15" t="s">
        <v>10</v>
      </c>
      <c r="B9" s="15"/>
      <c r="C9" s="15"/>
      <c r="D9" s="16"/>
      <c r="E9" s="16"/>
      <c r="F9" s="16"/>
      <c r="G9" s="16"/>
      <c r="H9" s="17">
        <v>80718.138568809969</v>
      </c>
      <c r="I9" s="17">
        <f>SUM(I10:I19)</f>
        <v>76148.667987260036</v>
      </c>
      <c r="J9" s="18">
        <f t="shared" si="0"/>
        <v>-5.6610207601041074E-2</v>
      </c>
      <c r="K9" s="18">
        <v>-0.15091501773096916</v>
      </c>
      <c r="L9" s="18">
        <f t="shared" si="1"/>
        <v>0.44705694478392871</v>
      </c>
      <c r="M9" s="18">
        <f t="shared" si="2"/>
        <v>0.3971804550409247</v>
      </c>
    </row>
    <row r="10" spans="1:13" ht="15.75" x14ac:dyDescent="0.25">
      <c r="A10" s="19"/>
      <c r="B10" s="20" t="s">
        <v>11</v>
      </c>
      <c r="C10" s="19" t="s">
        <v>50</v>
      </c>
      <c r="D10" s="21">
        <v>19796.476120000003</v>
      </c>
      <c r="E10" s="21">
        <v>12598.990810000005</v>
      </c>
      <c r="F10" s="22">
        <f t="shared" ref="F10:F18" si="3">(E10/D10)-1</f>
        <v>-0.36357406572619844</v>
      </c>
      <c r="G10" s="22"/>
      <c r="H10" s="23">
        <v>51168.108002899971</v>
      </c>
      <c r="I10" s="23">
        <v>35781.263675599999</v>
      </c>
      <c r="J10" s="22">
        <f t="shared" si="0"/>
        <v>-0.30071161369554478</v>
      </c>
      <c r="K10" s="22">
        <v>-0.37061512444777589</v>
      </c>
      <c r="L10" s="22">
        <f t="shared" si="1"/>
        <v>0.28339427097479708</v>
      </c>
      <c r="M10" s="22">
        <f t="shared" si="2"/>
        <v>0.18662990390050913</v>
      </c>
    </row>
    <row r="11" spans="1:13" ht="15.75" x14ac:dyDescent="0.25">
      <c r="A11" s="20"/>
      <c r="B11" s="20" t="s">
        <v>12</v>
      </c>
      <c r="C11" s="19" t="s">
        <v>50</v>
      </c>
      <c r="D11" s="21">
        <v>9322.1557700000012</v>
      </c>
      <c r="E11" s="21">
        <v>16259.810249999993</v>
      </c>
      <c r="F11" s="22">
        <f t="shared" si="3"/>
        <v>0.7442113874911136</v>
      </c>
      <c r="G11" s="22"/>
      <c r="H11" s="23">
        <v>12999.708909670002</v>
      </c>
      <c r="I11" s="23">
        <v>20208.177935780037</v>
      </c>
      <c r="J11" s="22">
        <f t="shared" si="0"/>
        <v>0.55451003373990337</v>
      </c>
      <c r="K11" s="22">
        <v>0.39911533394765275</v>
      </c>
      <c r="L11" s="22">
        <f t="shared" si="1"/>
        <v>7.1998812798231865E-2</v>
      </c>
      <c r="M11" s="22">
        <f t="shared" si="2"/>
        <v>0.10540293770370243</v>
      </c>
    </row>
    <row r="12" spans="1:13" ht="15.75" x14ac:dyDescent="0.25">
      <c r="A12" s="20"/>
      <c r="B12" s="20" t="s">
        <v>13</v>
      </c>
      <c r="C12" s="19" t="s">
        <v>50</v>
      </c>
      <c r="D12" s="21">
        <v>3218.0985300000011</v>
      </c>
      <c r="E12" s="21">
        <v>3520.9026199999998</v>
      </c>
      <c r="F12" s="22">
        <f t="shared" si="3"/>
        <v>9.4094101587373968E-2</v>
      </c>
      <c r="G12" s="22"/>
      <c r="H12" s="23">
        <v>4694.777926730002</v>
      </c>
      <c r="I12" s="23">
        <v>5464.1854025300017</v>
      </c>
      <c r="J12" s="22">
        <f t="shared" si="0"/>
        <v>0.16388580840412748</v>
      </c>
      <c r="K12" s="22">
        <v>4.7539382929924434E-2</v>
      </c>
      <c r="L12" s="22">
        <f t="shared" si="1"/>
        <v>2.6002000462061511E-2</v>
      </c>
      <c r="M12" s="22">
        <f t="shared" si="2"/>
        <v>2.8500401937010093E-2</v>
      </c>
    </row>
    <row r="13" spans="1:13" ht="15.75" x14ac:dyDescent="0.25">
      <c r="A13" s="20"/>
      <c r="B13" s="20" t="s">
        <v>14</v>
      </c>
      <c r="C13" s="19" t="s">
        <v>50</v>
      </c>
      <c r="D13" s="21">
        <v>33552.775079999992</v>
      </c>
      <c r="E13" s="21">
        <v>31728.969640000014</v>
      </c>
      <c r="F13" s="22">
        <f t="shared" si="3"/>
        <v>-5.4356321813962438E-2</v>
      </c>
      <c r="G13" s="22"/>
      <c r="H13" s="23">
        <v>3350.9156472799996</v>
      </c>
      <c r="I13" s="23">
        <v>3764.3249580600004</v>
      </c>
      <c r="J13" s="22">
        <f t="shared" si="0"/>
        <v>0.12337204343403063</v>
      </c>
      <c r="K13" s="22">
        <v>1.1075527068381552E-2</v>
      </c>
      <c r="L13" s="22">
        <f t="shared" si="1"/>
        <v>1.8559026980343601E-2</v>
      </c>
      <c r="M13" s="22">
        <f t="shared" si="2"/>
        <v>1.9634175347811984E-2</v>
      </c>
    </row>
    <row r="14" spans="1:13" ht="15.75" x14ac:dyDescent="0.25">
      <c r="A14" s="20"/>
      <c r="B14" s="20" t="s">
        <v>15</v>
      </c>
      <c r="C14" s="19" t="s">
        <v>50</v>
      </c>
      <c r="D14" s="21">
        <v>546.08869000000016</v>
      </c>
      <c r="E14" s="21">
        <v>766.6879600000002</v>
      </c>
      <c r="F14" s="22">
        <f t="shared" si="3"/>
        <v>0.40396234904626938</v>
      </c>
      <c r="G14" s="22"/>
      <c r="H14" s="23">
        <v>2405.6230463100001</v>
      </c>
      <c r="I14" s="23">
        <v>3390.7336459699973</v>
      </c>
      <c r="J14" s="22">
        <f t="shared" si="0"/>
        <v>0.4095033098269758</v>
      </c>
      <c r="K14" s="22">
        <v>0.26860403035446101</v>
      </c>
      <c r="L14" s="22">
        <f t="shared" si="1"/>
        <v>1.3323529363457315E-2</v>
      </c>
      <c r="M14" s="22">
        <f t="shared" si="2"/>
        <v>1.7685577016977511E-2</v>
      </c>
    </row>
    <row r="15" spans="1:13" ht="15.75" x14ac:dyDescent="0.25">
      <c r="A15" s="20"/>
      <c r="B15" s="20" t="s">
        <v>16</v>
      </c>
      <c r="C15" s="19" t="s">
        <v>50</v>
      </c>
      <c r="D15" s="21">
        <v>3338.0060400000007</v>
      </c>
      <c r="E15" s="21">
        <v>3039.5417699999998</v>
      </c>
      <c r="F15" s="22">
        <f t="shared" si="3"/>
        <v>-8.9413939466688519E-2</v>
      </c>
      <c r="G15" s="22"/>
      <c r="H15" s="23">
        <v>1910.1898915100001</v>
      </c>
      <c r="I15" s="23">
        <v>2805.5576689600007</v>
      </c>
      <c r="J15" s="22">
        <f t="shared" si="0"/>
        <v>0.46873233987340113</v>
      </c>
      <c r="K15" s="22">
        <v>0.32191230264231008</v>
      </c>
      <c r="L15" s="22">
        <f t="shared" si="1"/>
        <v>1.0579575693852561E-2</v>
      </c>
      <c r="M15" s="22">
        <f t="shared" si="2"/>
        <v>1.4633383630394136E-2</v>
      </c>
    </row>
    <row r="16" spans="1:13" ht="15.75" x14ac:dyDescent="0.25">
      <c r="A16" s="20"/>
      <c r="B16" s="20" t="s">
        <v>17</v>
      </c>
      <c r="C16" s="19" t="s">
        <v>50</v>
      </c>
      <c r="D16" s="21">
        <v>168.01289</v>
      </c>
      <c r="E16" s="21">
        <v>156.55160000000004</v>
      </c>
      <c r="F16" s="22">
        <f t="shared" si="3"/>
        <v>-6.8216730275873272E-2</v>
      </c>
      <c r="G16" s="22"/>
      <c r="H16" s="23">
        <v>1706.4279577500001</v>
      </c>
      <c r="I16" s="23">
        <v>2443.5685244700007</v>
      </c>
      <c r="J16" s="22">
        <f t="shared" si="0"/>
        <v>0.43197872103077395</v>
      </c>
      <c r="K16" s="22">
        <v>0.28883271448611625</v>
      </c>
      <c r="L16" s="22">
        <f t="shared" si="1"/>
        <v>9.4510413992670086E-3</v>
      </c>
      <c r="M16" s="22">
        <f t="shared" si="2"/>
        <v>1.2745300530208229E-2</v>
      </c>
    </row>
    <row r="17" spans="1:13" ht="15.75" x14ac:dyDescent="0.25">
      <c r="A17" s="20"/>
      <c r="B17" s="20" t="s">
        <v>18</v>
      </c>
      <c r="C17" s="19" t="s">
        <v>50</v>
      </c>
      <c r="D17" s="21">
        <v>301.63236000000001</v>
      </c>
      <c r="E17" s="21">
        <v>334.59269000000006</v>
      </c>
      <c r="F17" s="22">
        <f t="shared" si="3"/>
        <v>0.10927318938856589</v>
      </c>
      <c r="G17" s="22"/>
      <c r="H17" s="23">
        <v>513.63024408000001</v>
      </c>
      <c r="I17" s="23">
        <v>580.40838855000004</v>
      </c>
      <c r="J17" s="22">
        <f t="shared" si="0"/>
        <v>0.13001209574333217</v>
      </c>
      <c r="K17" s="22">
        <v>1.7051814646151353E-2</v>
      </c>
      <c r="L17" s="22">
        <f t="shared" si="1"/>
        <v>2.8447381435993107E-3</v>
      </c>
      <c r="M17" s="22">
        <f t="shared" si="2"/>
        <v>3.0273263336980084E-3</v>
      </c>
    </row>
    <row r="18" spans="1:13" ht="15.75" x14ac:dyDescent="0.25">
      <c r="A18" s="20"/>
      <c r="B18" s="20" t="s">
        <v>19</v>
      </c>
      <c r="C18" s="19" t="s">
        <v>50</v>
      </c>
      <c r="D18" s="21">
        <v>50.509399999999999</v>
      </c>
      <c r="E18" s="21">
        <v>29.239710000000006</v>
      </c>
      <c r="F18" s="22">
        <f t="shared" si="3"/>
        <v>-0.42110359655826424</v>
      </c>
      <c r="G18" s="22"/>
      <c r="H18" s="23">
        <v>911.1895760000001</v>
      </c>
      <c r="I18" s="23">
        <v>486.84117149999997</v>
      </c>
      <c r="J18" s="22">
        <f t="shared" si="0"/>
        <v>-0.46570814205626965</v>
      </c>
      <c r="K18" s="22">
        <v>-0.51911797606477861</v>
      </c>
      <c r="L18" s="22">
        <f t="shared" si="1"/>
        <v>5.0466182098372579E-3</v>
      </c>
      <c r="M18" s="22">
        <f t="shared" si="2"/>
        <v>2.5392932422846496E-3</v>
      </c>
    </row>
    <row r="19" spans="1:13" ht="15.75" x14ac:dyDescent="0.25">
      <c r="A19" s="20"/>
      <c r="B19" s="20" t="s">
        <v>44</v>
      </c>
      <c r="C19" s="19"/>
      <c r="D19" s="24"/>
      <c r="E19" s="24"/>
      <c r="F19" s="22"/>
      <c r="G19" s="22"/>
      <c r="H19" s="24">
        <v>1057.56736658</v>
      </c>
      <c r="I19" s="24">
        <v>1223.6066158399999</v>
      </c>
      <c r="J19" s="22">
        <f t="shared" si="0"/>
        <v>0.15700110887209351</v>
      </c>
      <c r="K19" s="22">
        <v>4.1342903990694513E-2</v>
      </c>
      <c r="L19" s="22">
        <f t="shared" si="1"/>
        <v>5.8573307584812205E-3</v>
      </c>
      <c r="M19" s="22">
        <f t="shared" si="2"/>
        <v>6.3821553983285104E-3</v>
      </c>
    </row>
    <row r="20" spans="1:13" ht="15.75" x14ac:dyDescent="0.25">
      <c r="A20" s="15" t="s">
        <v>21</v>
      </c>
      <c r="B20" s="15"/>
      <c r="C20" s="15"/>
      <c r="D20" s="16"/>
      <c r="E20" s="16"/>
      <c r="F20" s="16"/>
      <c r="G20" s="16"/>
      <c r="H20" s="17">
        <v>4651.2242885900005</v>
      </c>
      <c r="I20" s="17">
        <f>SUM(I21:I23)</f>
        <v>6303.9279500600005</v>
      </c>
      <c r="J20" s="18">
        <f t="shared" si="0"/>
        <v>0.35532658907124226</v>
      </c>
      <c r="K20" s="18">
        <v>0.21989494420706635</v>
      </c>
      <c r="L20" s="18">
        <f t="shared" si="1"/>
        <v>2.5760778888492944E-2</v>
      </c>
      <c r="M20" s="18">
        <f t="shared" si="2"/>
        <v>3.2880377791623741E-2</v>
      </c>
    </row>
    <row r="21" spans="1:13" ht="15.75" x14ac:dyDescent="0.25">
      <c r="A21" s="20"/>
      <c r="B21" s="20" t="s">
        <v>22</v>
      </c>
      <c r="C21" s="19" t="s">
        <v>50</v>
      </c>
      <c r="D21" s="25">
        <v>804.08492999999999</v>
      </c>
      <c r="E21" s="25">
        <v>796.33148000000017</v>
      </c>
      <c r="F21" s="22">
        <f>(E21/D21)-1</f>
        <v>-9.6425759403298006E-3</v>
      </c>
      <c r="G21" s="22"/>
      <c r="H21" s="24">
        <v>1242.4712509300002</v>
      </c>
      <c r="I21" s="24">
        <v>1581.0960994700001</v>
      </c>
      <c r="J21" s="22">
        <f t="shared" si="0"/>
        <v>0.27254139545404876</v>
      </c>
      <c r="K21" s="22">
        <v>0.14533334672627829</v>
      </c>
      <c r="L21" s="22">
        <f t="shared" si="1"/>
        <v>6.8814198552054279E-3</v>
      </c>
      <c r="M21" s="22">
        <f t="shared" si="2"/>
        <v>8.2467689172972709E-3</v>
      </c>
    </row>
    <row r="22" spans="1:13" ht="15.75" x14ac:dyDescent="0.25">
      <c r="A22" s="20"/>
      <c r="B22" s="20" t="s">
        <v>23</v>
      </c>
      <c r="C22" s="19" t="s">
        <v>50</v>
      </c>
      <c r="D22" s="25">
        <v>249.55752000000004</v>
      </c>
      <c r="E22" s="25">
        <v>262.96264000000002</v>
      </c>
      <c r="F22" s="22">
        <f>(E22/D22)-1</f>
        <v>5.3715552230203301E-2</v>
      </c>
      <c r="G22" s="22"/>
      <c r="H22" s="23">
        <v>612.94367306999982</v>
      </c>
      <c r="I22" s="24">
        <v>1042.9736122500001</v>
      </c>
      <c r="J22" s="22">
        <f t="shared" si="0"/>
        <v>0.70158149610411225</v>
      </c>
      <c r="K22" s="22">
        <v>0.53148497693079899</v>
      </c>
      <c r="L22" s="22">
        <f t="shared" si="1"/>
        <v>3.3947849971009713E-3</v>
      </c>
      <c r="M22" s="22">
        <f t="shared" si="2"/>
        <v>5.43999973812329E-3</v>
      </c>
    </row>
    <row r="23" spans="1:13" ht="15.75" x14ac:dyDescent="0.25">
      <c r="A23" s="20"/>
      <c r="B23" s="20" t="s">
        <v>44</v>
      </c>
      <c r="C23" s="19"/>
      <c r="D23" s="26"/>
      <c r="E23" s="26"/>
      <c r="F23" s="22"/>
      <c r="G23" s="22"/>
      <c r="H23" s="23">
        <v>2795.9804970899991</v>
      </c>
      <c r="I23" s="23">
        <v>3679.8582383400008</v>
      </c>
      <c r="J23" s="22">
        <f t="shared" si="0"/>
        <v>0.31612443011312985</v>
      </c>
      <c r="K23" s="22">
        <v>0.18455965647533135</v>
      </c>
      <c r="L23" s="22">
        <f t="shared" si="1"/>
        <v>1.5485521852550489E-2</v>
      </c>
      <c r="M23" s="22">
        <f t="shared" si="2"/>
        <v>1.9193609136203181E-2</v>
      </c>
    </row>
    <row r="24" spans="1:13" ht="15.75" x14ac:dyDescent="0.25">
      <c r="A24" s="15" t="s">
        <v>24</v>
      </c>
      <c r="B24" s="15"/>
      <c r="C24" s="15"/>
      <c r="D24" s="16"/>
      <c r="E24" s="16"/>
      <c r="F24" s="16"/>
      <c r="G24" s="16"/>
      <c r="H24" s="17">
        <v>2101.1293003599999</v>
      </c>
      <c r="I24" s="17">
        <f>SUM(I25:I29)</f>
        <v>2486.28817248</v>
      </c>
      <c r="J24" s="18">
        <f t="shared" si="0"/>
        <v>0.18331040933749687</v>
      </c>
      <c r="K24" s="18">
        <v>6.8123305967003889E-2</v>
      </c>
      <c r="L24" s="18">
        <f t="shared" si="1"/>
        <v>1.1637092508199843E-2</v>
      </c>
      <c r="M24" s="18">
        <f t="shared" si="2"/>
        <v>1.2968120044774635E-2</v>
      </c>
    </row>
    <row r="25" spans="1:13" ht="15.75" x14ac:dyDescent="0.25">
      <c r="A25" s="27"/>
      <c r="B25" s="20" t="s">
        <v>25</v>
      </c>
      <c r="C25" s="19" t="s">
        <v>50</v>
      </c>
      <c r="D25" s="25">
        <v>632.28699000000006</v>
      </c>
      <c r="E25" s="25">
        <v>672.95319999999992</v>
      </c>
      <c r="F25" s="22">
        <f>(E25/D25)-1</f>
        <v>6.4316063185168248E-2</v>
      </c>
      <c r="G25" s="22"/>
      <c r="H25" s="23">
        <v>574.27465867000001</v>
      </c>
      <c r="I25" s="23">
        <v>619.64857704000019</v>
      </c>
      <c r="J25" s="22">
        <f t="shared" si="0"/>
        <v>7.9010831637747359E-2</v>
      </c>
      <c r="K25" s="22">
        <v>-2.8851170289343031E-2</v>
      </c>
      <c r="L25" s="22">
        <f t="shared" si="1"/>
        <v>3.1806168839360132E-3</v>
      </c>
      <c r="M25" s="22">
        <f t="shared" si="2"/>
        <v>3.2319974899020464E-3</v>
      </c>
    </row>
    <row r="26" spans="1:13" ht="15.75" x14ac:dyDescent="0.25">
      <c r="A26" s="27"/>
      <c r="B26" s="20" t="s">
        <v>26</v>
      </c>
      <c r="C26" s="19" t="s">
        <v>50</v>
      </c>
      <c r="D26" s="25">
        <v>34.430930000000011</v>
      </c>
      <c r="E26" s="25">
        <v>34.672499999999999</v>
      </c>
      <c r="F26" s="22">
        <f>(E26/D26)-1</f>
        <v>7.0160753717656288E-3</v>
      </c>
      <c r="G26" s="22"/>
      <c r="H26" s="23">
        <v>314.3543909</v>
      </c>
      <c r="I26" s="23">
        <v>389.02544999999998</v>
      </c>
      <c r="J26" s="22">
        <f t="shared" si="0"/>
        <v>0.23753782756530284</v>
      </c>
      <c r="K26" s="22">
        <v>0.11382886781455426</v>
      </c>
      <c r="L26" s="22">
        <f t="shared" si="1"/>
        <v>1.7410499804249729E-3</v>
      </c>
      <c r="M26" s="22">
        <f t="shared" si="2"/>
        <v>2.029100565217387E-3</v>
      </c>
    </row>
    <row r="27" spans="1:13" ht="15.75" x14ac:dyDescent="0.25">
      <c r="A27" s="27"/>
      <c r="B27" s="20" t="s">
        <v>27</v>
      </c>
      <c r="C27" s="19" t="s">
        <v>50</v>
      </c>
      <c r="D27" s="25">
        <v>51.97149000000001</v>
      </c>
      <c r="E27" s="25">
        <v>52.113719999999986</v>
      </c>
      <c r="F27" s="22">
        <f>(E27/D27)-1</f>
        <v>2.7366927521219608E-3</v>
      </c>
      <c r="G27" s="22"/>
      <c r="H27" s="23">
        <v>247.092849</v>
      </c>
      <c r="I27" s="23">
        <v>291.16207500000002</v>
      </c>
      <c r="J27" s="22">
        <f t="shared" si="0"/>
        <v>0.17835087570664587</v>
      </c>
      <c r="K27" s="22">
        <v>6.055846741974813E-2</v>
      </c>
      <c r="L27" s="22">
        <f t="shared" si="1"/>
        <v>1.3685223186573939E-3</v>
      </c>
      <c r="M27" s="22">
        <f t="shared" si="2"/>
        <v>1.5186593343761115E-3</v>
      </c>
    </row>
    <row r="28" spans="1:13" ht="15.75" x14ac:dyDescent="0.25">
      <c r="A28" s="27"/>
      <c r="B28" s="20" t="s">
        <v>28</v>
      </c>
      <c r="C28" s="19" t="s">
        <v>50</v>
      </c>
      <c r="D28" s="25">
        <v>145.88624999999999</v>
      </c>
      <c r="E28" s="25">
        <v>143.1711</v>
      </c>
      <c r="F28" s="22">
        <f>(E28/D28)-1</f>
        <v>-1.8611418142559621E-2</v>
      </c>
      <c r="G28" s="22"/>
      <c r="H28" s="23">
        <v>162.33200703000003</v>
      </c>
      <c r="I28" s="23">
        <v>217.62007199999999</v>
      </c>
      <c r="J28" s="22">
        <f t="shared" si="0"/>
        <v>0.34058634511789387</v>
      </c>
      <c r="K28" s="22">
        <v>0.20657626597803702</v>
      </c>
      <c r="L28" s="22">
        <f t="shared" si="1"/>
        <v>8.9907488440915586E-4</v>
      </c>
      <c r="M28" s="22">
        <f t="shared" si="2"/>
        <v>1.1350748674613664E-3</v>
      </c>
    </row>
    <row r="29" spans="1:13" ht="15.75" x14ac:dyDescent="0.25">
      <c r="A29" s="27"/>
      <c r="B29" s="20" t="s">
        <v>44</v>
      </c>
      <c r="C29" s="19"/>
      <c r="D29" s="26"/>
      <c r="E29" s="26"/>
      <c r="F29" s="22"/>
      <c r="G29" s="22"/>
      <c r="H29" s="23">
        <v>803.07539475999999</v>
      </c>
      <c r="I29" s="23">
        <v>968.83199844000001</v>
      </c>
      <c r="J29" s="22">
        <f t="shared" si="0"/>
        <v>0.20640229393348131</v>
      </c>
      <c r="K29" s="22">
        <v>8.5805759832342954E-2</v>
      </c>
      <c r="L29" s="22">
        <f t="shared" si="1"/>
        <v>4.4478284407723076E-3</v>
      </c>
      <c r="M29" s="22">
        <f t="shared" si="2"/>
        <v>5.0532877878177243E-3</v>
      </c>
    </row>
    <row r="30" spans="1:13" ht="15.75" x14ac:dyDescent="0.25">
      <c r="A30" s="15" t="s">
        <v>29</v>
      </c>
      <c r="B30" s="15"/>
      <c r="C30" s="15"/>
      <c r="D30" s="16"/>
      <c r="E30" s="16"/>
      <c r="F30" s="16"/>
      <c r="G30" s="16"/>
      <c r="H30" s="17">
        <v>159.52375649999999</v>
      </c>
      <c r="I30" s="17">
        <f>[1]Comparativo!$I$54/1000000</f>
        <v>224.03603821000002</v>
      </c>
      <c r="J30" s="18">
        <f t="shared" si="0"/>
        <v>0.40440548245238972</v>
      </c>
      <c r="K30" s="18">
        <v>0.26401580107655676</v>
      </c>
      <c r="L30" s="18">
        <f t="shared" si="1"/>
        <v>8.8352140505012144E-4</v>
      </c>
      <c r="M30" s="18">
        <f t="shared" si="2"/>
        <v>1.1685396206365809E-3</v>
      </c>
    </row>
    <row r="31" spans="1:13" ht="15.75" x14ac:dyDescent="0.25">
      <c r="A31" s="11" t="s">
        <v>30</v>
      </c>
      <c r="B31" s="11"/>
      <c r="C31" s="11"/>
      <c r="D31" s="12"/>
      <c r="E31" s="12"/>
      <c r="F31" s="12"/>
      <c r="G31" s="12"/>
      <c r="H31" s="13">
        <v>86720.707325270007</v>
      </c>
      <c r="I31" s="13">
        <f>I32+I36+I39+I43</f>
        <v>96959.575879299999</v>
      </c>
      <c r="J31" s="14">
        <f t="shared" si="0"/>
        <v>0.11806717068884454</v>
      </c>
      <c r="K31" s="14">
        <v>6.3009494578567526E-3</v>
      </c>
      <c r="L31" s="14">
        <f t="shared" si="1"/>
        <v>0.48030213721153764</v>
      </c>
      <c r="M31" s="14">
        <f t="shared" si="2"/>
        <v>0.50572714515188089</v>
      </c>
    </row>
    <row r="32" spans="1:13" ht="15.75" x14ac:dyDescent="0.25">
      <c r="A32" s="15" t="s">
        <v>31</v>
      </c>
      <c r="B32" s="15"/>
      <c r="C32" s="15"/>
      <c r="D32" s="16"/>
      <c r="E32" s="16"/>
      <c r="F32" s="16"/>
      <c r="G32" s="16"/>
      <c r="H32" s="17">
        <v>41750.314538120008</v>
      </c>
      <c r="I32" s="17">
        <f>SUM(I33:I35)</f>
        <v>45245.06136706999</v>
      </c>
      <c r="J32" s="18">
        <f t="shared" si="0"/>
        <v>8.3705880245743103E-2</v>
      </c>
      <c r="K32" s="18">
        <v>-2.4625456489816844E-2</v>
      </c>
      <c r="L32" s="18">
        <f t="shared" si="1"/>
        <v>0.23123387620328703</v>
      </c>
      <c r="M32" s="18">
        <f t="shared" si="2"/>
        <v>0.23599170592365379</v>
      </c>
    </row>
    <row r="33" spans="1:13" ht="15.75" x14ac:dyDescent="0.25">
      <c r="A33" s="28"/>
      <c r="B33" s="20" t="s">
        <v>32</v>
      </c>
      <c r="C33" s="19" t="s">
        <v>51</v>
      </c>
      <c r="D33" s="25">
        <v>2136910.2174999998</v>
      </c>
      <c r="E33" s="25">
        <v>2158457.5159999998</v>
      </c>
      <c r="F33" s="22">
        <f>(E33/D33)-1</f>
        <v>1.0083389710779933E-2</v>
      </c>
      <c r="G33" s="22"/>
      <c r="H33" s="23">
        <v>33129.70672934001</v>
      </c>
      <c r="I33" s="23">
        <v>34841.891769259993</v>
      </c>
      <c r="J33" s="22">
        <f t="shared" si="0"/>
        <v>5.1681261591236982E-2</v>
      </c>
      <c r="K33" s="22">
        <v>-5.3448773194662458E-2</v>
      </c>
      <c r="L33" s="22">
        <f t="shared" si="1"/>
        <v>0.18348868958840592</v>
      </c>
      <c r="M33" s="22">
        <f t="shared" si="2"/>
        <v>0.18173027569853972</v>
      </c>
    </row>
    <row r="34" spans="1:13" ht="15.75" x14ac:dyDescent="0.25">
      <c r="A34" s="28"/>
      <c r="B34" s="20" t="s">
        <v>45</v>
      </c>
      <c r="C34" s="19" t="s">
        <v>51</v>
      </c>
      <c r="D34" s="25">
        <v>2179370.2510000002</v>
      </c>
      <c r="E34" s="25">
        <v>2012364.6569999999</v>
      </c>
      <c r="F34" s="22">
        <f>(E34/D34)-1</f>
        <v>-7.663020724604741E-2</v>
      </c>
      <c r="G34" s="26"/>
      <c r="H34" s="23">
        <v>4657.2062137299999</v>
      </c>
      <c r="I34" s="23">
        <f>([1]Comparativo!$I$58+[1]Comparativo!$I$59)/1000000</f>
        <v>5467.1391153899986</v>
      </c>
      <c r="J34" s="22">
        <f t="shared" si="0"/>
        <v>0.17390960685232693</v>
      </c>
      <c r="K34" s="22">
        <v>5.6561164590307911E-2</v>
      </c>
      <c r="L34" s="22">
        <f t="shared" si="1"/>
        <v>2.5793909746369883E-2</v>
      </c>
      <c r="M34" s="22">
        <f t="shared" ref="M34:M35" si="4">I34/$I$49</f>
        <v>2.8515808076720769E-2</v>
      </c>
    </row>
    <row r="35" spans="1:13" ht="15.75" x14ac:dyDescent="0.25">
      <c r="A35" s="28"/>
      <c r="B35" s="20" t="s">
        <v>46</v>
      </c>
      <c r="C35" s="19" t="s">
        <v>52</v>
      </c>
      <c r="D35" s="25">
        <v>456539.36300000001</v>
      </c>
      <c r="E35" s="25">
        <v>493261.31599999999</v>
      </c>
      <c r="F35" s="22">
        <f>(E35/D35)-1</f>
        <v>8.0435458530220938E-2</v>
      </c>
      <c r="G35" s="22"/>
      <c r="H35" s="23">
        <v>3963.4015950499997</v>
      </c>
      <c r="I35" s="23">
        <v>4936.0304824200002</v>
      </c>
      <c r="J35" s="22">
        <f t="shared" si="0"/>
        <v>0.24540255738523786</v>
      </c>
      <c r="K35" s="22">
        <v>0.12090740950910561</v>
      </c>
      <c r="L35" s="22">
        <f t="shared" si="1"/>
        <v>2.1951276868511234E-2</v>
      </c>
      <c r="M35" s="22">
        <f t="shared" si="4"/>
        <v>2.5745622148393311E-2</v>
      </c>
    </row>
    <row r="36" spans="1:13" ht="15.75" x14ac:dyDescent="0.25">
      <c r="A36" s="15" t="s">
        <v>33</v>
      </c>
      <c r="B36" s="15"/>
      <c r="C36" s="15"/>
      <c r="D36" s="16"/>
      <c r="E36" s="16"/>
      <c r="F36" s="16"/>
      <c r="G36" s="16"/>
      <c r="H36" s="17">
        <v>11351.100701610003</v>
      </c>
      <c r="I36" s="17">
        <v>11826.209786789999</v>
      </c>
      <c r="J36" s="18">
        <f t="shared" si="0"/>
        <v>4.1855772199484553E-2</v>
      </c>
      <c r="K36" s="18">
        <v>-6.2292069521588056E-2</v>
      </c>
      <c r="L36" s="18">
        <f t="shared" si="1"/>
        <v>6.286800574904898E-2</v>
      </c>
      <c r="M36" s="18">
        <f t="shared" ref="M36:M49" si="5">I36/$I$49</f>
        <v>6.1683802339294214E-2</v>
      </c>
    </row>
    <row r="37" spans="1:13" ht="15.75" x14ac:dyDescent="0.25">
      <c r="A37" s="28"/>
      <c r="B37" s="20" t="s">
        <v>34</v>
      </c>
      <c r="C37" s="19" t="s">
        <v>51</v>
      </c>
      <c r="D37" s="25">
        <v>10947.424999999999</v>
      </c>
      <c r="E37" s="25">
        <v>11730.416999999999</v>
      </c>
      <c r="F37" s="22">
        <f>(E37/D37)-1</f>
        <v>7.1522938042507755E-2</v>
      </c>
      <c r="G37" s="22"/>
      <c r="H37" s="23">
        <v>8020.2402937400029</v>
      </c>
      <c r="I37" s="23">
        <v>8403.9617345099996</v>
      </c>
      <c r="J37" s="22">
        <f t="shared" si="0"/>
        <v>4.7844132683842577E-2</v>
      </c>
      <c r="K37" s="22">
        <v>-5.6902328190221896E-2</v>
      </c>
      <c r="L37" s="22">
        <f t="shared" si="1"/>
        <v>4.4420054596474891E-2</v>
      </c>
      <c r="M37" s="22">
        <f t="shared" si="5"/>
        <v>4.3833850730227372E-2</v>
      </c>
    </row>
    <row r="38" spans="1:13" ht="15.75" x14ac:dyDescent="0.25">
      <c r="A38" s="28"/>
      <c r="B38" s="20" t="s">
        <v>47</v>
      </c>
      <c r="C38" s="19" t="s">
        <v>51</v>
      </c>
      <c r="D38" s="25">
        <v>11848.034</v>
      </c>
      <c r="E38" s="25">
        <v>11785.16</v>
      </c>
      <c r="F38" s="22">
        <f>(E38/D38)-1</f>
        <v>-5.306703204936758E-3</v>
      </c>
      <c r="G38" s="22"/>
      <c r="H38" s="23">
        <v>3330.86040787</v>
      </c>
      <c r="I38" s="23">
        <v>3422.2480522799997</v>
      </c>
      <c r="J38" s="22">
        <f t="shared" si="0"/>
        <v>2.743664795860945E-2</v>
      </c>
      <c r="K38" s="22">
        <v>-7.526980359189761E-2</v>
      </c>
      <c r="L38" s="22">
        <f t="shared" si="1"/>
        <v>1.8447951152574089E-2</v>
      </c>
      <c r="M38" s="22">
        <f t="shared" si="5"/>
        <v>1.7849951609066834E-2</v>
      </c>
    </row>
    <row r="39" spans="1:13" ht="15.75" x14ac:dyDescent="0.25">
      <c r="A39" s="15" t="s">
        <v>35</v>
      </c>
      <c r="B39" s="15"/>
      <c r="C39" s="15"/>
      <c r="D39" s="16"/>
      <c r="E39" s="16"/>
      <c r="F39" s="16"/>
      <c r="G39" s="16"/>
      <c r="H39" s="17">
        <v>24254.324560650002</v>
      </c>
      <c r="I39" s="17">
        <v>27528.622440120002</v>
      </c>
      <c r="J39" s="18">
        <f t="shared" si="0"/>
        <v>0.13499851835833798</v>
      </c>
      <c r="K39" s="18">
        <v>2.1539775605408762E-2</v>
      </c>
      <c r="L39" s="18">
        <f t="shared" si="1"/>
        <v>0.13433243665100852</v>
      </c>
      <c r="M39" s="18">
        <f t="shared" si="5"/>
        <v>0.1435853190399331</v>
      </c>
    </row>
    <row r="40" spans="1:13" ht="15.75" x14ac:dyDescent="0.25">
      <c r="A40" s="28"/>
      <c r="B40" s="20" t="s">
        <v>36</v>
      </c>
      <c r="C40" s="19" t="s">
        <v>53</v>
      </c>
      <c r="D40" s="25">
        <v>4369.5051300000014</v>
      </c>
      <c r="E40" s="21">
        <v>4402.4240100000025</v>
      </c>
      <c r="F40" s="22">
        <f>(E40/D40)-1</f>
        <v>7.5337776294133185E-3</v>
      </c>
      <c r="G40" s="22"/>
      <c r="H40" s="23">
        <v>9088.5706704000004</v>
      </c>
      <c r="I40" s="23">
        <v>11446.302426</v>
      </c>
      <c r="J40" s="22">
        <f t="shared" si="0"/>
        <v>0.25941722203676632</v>
      </c>
      <c r="K40" s="22">
        <v>0.13352111529967781</v>
      </c>
      <c r="L40" s="22">
        <f t="shared" si="1"/>
        <v>5.0336996224190175E-2</v>
      </c>
      <c r="M40" s="22">
        <f t="shared" si="5"/>
        <v>5.9702260410586891E-2</v>
      </c>
    </row>
    <row r="41" spans="1:13" ht="15.75" x14ac:dyDescent="0.25">
      <c r="A41" s="28"/>
      <c r="B41" s="20" t="s">
        <v>37</v>
      </c>
      <c r="C41" s="19" t="s">
        <v>51</v>
      </c>
      <c r="D41" s="25">
        <v>1434.4179999999999</v>
      </c>
      <c r="E41" s="21">
        <v>1595.914</v>
      </c>
      <c r="F41" s="22">
        <f>(E41/D41)-1</f>
        <v>0.11258642878156855</v>
      </c>
      <c r="G41" s="22"/>
      <c r="H41" s="23">
        <v>6409.004013120003</v>
      </c>
      <c r="I41" s="23">
        <v>7379.6893406900017</v>
      </c>
      <c r="J41" s="22">
        <f t="shared" si="0"/>
        <v>0.15145650175641778</v>
      </c>
      <c r="K41" s="22">
        <v>3.6352556763669108E-2</v>
      </c>
      <c r="L41" s="22">
        <f t="shared" si="1"/>
        <v>3.5496231751812164E-2</v>
      </c>
      <c r="M41" s="22">
        <f t="shared" si="5"/>
        <v>3.8491393846656584E-2</v>
      </c>
    </row>
    <row r="42" spans="1:13" ht="15.75" x14ac:dyDescent="0.25">
      <c r="A42" s="28"/>
      <c r="B42" s="20" t="s">
        <v>48</v>
      </c>
      <c r="C42" s="19" t="s">
        <v>51</v>
      </c>
      <c r="D42" s="21">
        <v>3121.7860000000001</v>
      </c>
      <c r="E42" s="21">
        <v>3093.2869999999998</v>
      </c>
      <c r="F42" s="22">
        <f>(E42/D42)-1</f>
        <v>-9.1290690649520334E-3</v>
      </c>
      <c r="G42" s="22"/>
      <c r="H42" s="23">
        <v>8756.7498771299979</v>
      </c>
      <c r="I42" s="23">
        <v>8702.6306734299997</v>
      </c>
      <c r="J42" s="22">
        <f t="shared" si="0"/>
        <v>-6.1802842903325717E-3</v>
      </c>
      <c r="K42" s="22">
        <v>-0.10552626020454359</v>
      </c>
      <c r="L42" s="22">
        <f t="shared" si="1"/>
        <v>4.8499208675006185E-2</v>
      </c>
      <c r="M42" s="22">
        <f t="shared" si="5"/>
        <v>4.539166478268962E-2</v>
      </c>
    </row>
    <row r="43" spans="1:13" ht="15.75" x14ac:dyDescent="0.25">
      <c r="A43" s="15" t="s">
        <v>20</v>
      </c>
      <c r="B43" s="15"/>
      <c r="C43" s="15"/>
      <c r="D43" s="16"/>
      <c r="E43" s="16"/>
      <c r="F43" s="16"/>
      <c r="G43" s="16"/>
      <c r="H43" s="17">
        <v>9364.9675248900003</v>
      </c>
      <c r="I43" s="17">
        <v>12359.682285319999</v>
      </c>
      <c r="J43" s="18">
        <f t="shared" si="0"/>
        <v>0.31977844583771531</v>
      </c>
      <c r="K43" s="18">
        <v>0.18784840297409411</v>
      </c>
      <c r="L43" s="18">
        <f t="shared" si="1"/>
        <v>5.1867818608193145E-2</v>
      </c>
      <c r="M43" s="18">
        <f t="shared" si="5"/>
        <v>6.4466317848999699E-2</v>
      </c>
    </row>
    <row r="44" spans="1:13" ht="15.75" x14ac:dyDescent="0.25">
      <c r="A44" s="11" t="s">
        <v>38</v>
      </c>
      <c r="B44" s="11"/>
      <c r="C44" s="11"/>
      <c r="D44" s="12"/>
      <c r="E44" s="12"/>
      <c r="F44" s="12"/>
      <c r="G44" s="12"/>
      <c r="H44" s="13">
        <v>6203.5954096300002</v>
      </c>
      <c r="I44" s="13">
        <f>SUM(I45:I48)</f>
        <v>9600.6036892000011</v>
      </c>
      <c r="J44" s="14">
        <f t="shared" si="0"/>
        <v>0.54758701289525402</v>
      </c>
      <c r="K44" s="14">
        <v>0.39288436443909003</v>
      </c>
      <c r="L44" s="14">
        <f t="shared" si="1"/>
        <v>3.4358577386426968E-2</v>
      </c>
      <c r="M44" s="14">
        <f t="shared" si="5"/>
        <v>5.007536235015949E-2</v>
      </c>
    </row>
    <row r="45" spans="1:13" ht="15.75" x14ac:dyDescent="0.25">
      <c r="A45" s="27"/>
      <c r="B45" s="20" t="s">
        <v>39</v>
      </c>
      <c r="C45" s="19" t="s">
        <v>54</v>
      </c>
      <c r="D45" s="25">
        <v>28210.351449999998</v>
      </c>
      <c r="E45" s="25">
        <v>28589.17482</v>
      </c>
      <c r="F45" s="22">
        <f>(E45/D45)-1</f>
        <v>1.3428523592533992E-2</v>
      </c>
      <c r="G45" s="22"/>
      <c r="H45" s="23">
        <v>3532.183646779999</v>
      </c>
      <c r="I45" s="23">
        <v>5524.0268901900017</v>
      </c>
      <c r="J45" s="22">
        <f t="shared" si="0"/>
        <v>0.56391270743405486</v>
      </c>
      <c r="K45" s="22">
        <v>0.40757808083256242</v>
      </c>
      <c r="L45" s="22">
        <f t="shared" si="1"/>
        <v>1.9562978749802239E-2</v>
      </c>
      <c r="M45" s="22">
        <f t="shared" si="5"/>
        <v>2.8812526494502038E-2</v>
      </c>
    </row>
    <row r="46" spans="1:13" ht="15.75" x14ac:dyDescent="0.25">
      <c r="A46" s="27"/>
      <c r="B46" s="20" t="s">
        <v>40</v>
      </c>
      <c r="C46" s="19" t="s">
        <v>54</v>
      </c>
      <c r="D46" s="25">
        <v>15785.491599999999</v>
      </c>
      <c r="E46" s="25">
        <v>17983.516749999999</v>
      </c>
      <c r="F46" s="22">
        <f>(E46/D46)-1</f>
        <v>0.13924337649389384</v>
      </c>
      <c r="G46" s="22"/>
      <c r="H46" s="23">
        <v>896.3002130499998</v>
      </c>
      <c r="I46" s="23">
        <v>1953.5494245499999</v>
      </c>
      <c r="J46" s="22">
        <f t="shared" si="0"/>
        <v>1.1795704119073123</v>
      </c>
      <c r="K46" s="22">
        <v>0.96169231367492825</v>
      </c>
      <c r="L46" s="22">
        <f t="shared" si="1"/>
        <v>4.9641535590384559E-3</v>
      </c>
      <c r="M46" s="22">
        <f t="shared" si="5"/>
        <v>1.0189431672232513E-2</v>
      </c>
    </row>
    <row r="47" spans="1:13" ht="15.75" x14ac:dyDescent="0.25">
      <c r="A47" s="27"/>
      <c r="B47" s="20" t="s">
        <v>41</v>
      </c>
      <c r="C47" s="19" t="s">
        <v>50</v>
      </c>
      <c r="D47" s="25">
        <v>714.07159999999999</v>
      </c>
      <c r="E47" s="25">
        <v>763.51220000000001</v>
      </c>
      <c r="F47" s="22">
        <f>(E47/D47)-1</f>
        <v>6.923759466137569E-2</v>
      </c>
      <c r="G47" s="22"/>
      <c r="H47" s="23">
        <v>1091.0371383500001</v>
      </c>
      <c r="I47" s="23">
        <v>1216.0229755700004</v>
      </c>
      <c r="J47" s="22">
        <f t="shared" si="0"/>
        <v>0.11455690445975031</v>
      </c>
      <c r="K47" s="22">
        <v>3.1415827115717221E-3</v>
      </c>
      <c r="L47" s="22">
        <f t="shared" si="1"/>
        <v>6.0427028963354178E-3</v>
      </c>
      <c r="M47" s="22">
        <f t="shared" si="5"/>
        <v>6.3426002258886068E-3</v>
      </c>
    </row>
    <row r="48" spans="1:13" ht="15.75" x14ac:dyDescent="0.25">
      <c r="A48" s="27"/>
      <c r="B48" s="20" t="s">
        <v>44</v>
      </c>
      <c r="C48" s="19"/>
      <c r="D48" s="26"/>
      <c r="E48" s="26"/>
      <c r="F48" s="22"/>
      <c r="G48" s="22"/>
      <c r="H48" s="23">
        <v>684.07441145000007</v>
      </c>
      <c r="I48" s="23">
        <v>907.00439888999995</v>
      </c>
      <c r="J48" s="22">
        <f t="shared" si="0"/>
        <v>0.32588558161014358</v>
      </c>
      <c r="K48" s="22">
        <v>0.19331817101142801</v>
      </c>
      <c r="L48" s="22">
        <f t="shared" si="1"/>
        <v>3.7887421812508471E-3</v>
      </c>
      <c r="M48" s="22">
        <f t="shared" si="5"/>
        <v>4.7308039575363397E-3</v>
      </c>
    </row>
    <row r="49" spans="1:13" ht="15.75" x14ac:dyDescent="0.25">
      <c r="A49" s="29" t="s">
        <v>42</v>
      </c>
      <c r="B49" s="29"/>
      <c r="C49" s="30"/>
      <c r="D49" s="30"/>
      <c r="E49" s="30"/>
      <c r="F49" s="30"/>
      <c r="G49" s="30"/>
      <c r="H49" s="31">
        <v>180554.48978165994</v>
      </c>
      <c r="I49" s="32">
        <f>I44+I31+I8</f>
        <v>191723.09971651004</v>
      </c>
      <c r="J49" s="33">
        <f t="shared" si="0"/>
        <v>6.1857281690175681E-2</v>
      </c>
      <c r="K49" s="33">
        <v>-4.4289986535221093E-2</v>
      </c>
      <c r="L49" s="33">
        <f t="shared" si="1"/>
        <v>1</v>
      </c>
      <c r="M49" s="33">
        <f t="shared" si="5"/>
        <v>1</v>
      </c>
    </row>
    <row r="50" spans="1:13" ht="15.75" x14ac:dyDescent="0.25">
      <c r="A50" s="19" t="s">
        <v>43</v>
      </c>
      <c r="B50" s="19"/>
      <c r="C50" s="19"/>
      <c r="D50" s="34"/>
      <c r="E50" s="34"/>
      <c r="F50" s="34"/>
      <c r="G50" s="34"/>
      <c r="H50" s="34"/>
      <c r="I50" s="34"/>
      <c r="J50" s="19"/>
      <c r="K50" s="22"/>
      <c r="L50" s="19"/>
      <c r="M50" s="19"/>
    </row>
    <row r="51" spans="1:13" ht="15.75" x14ac:dyDescent="0.25">
      <c r="A51" s="19" t="s">
        <v>56</v>
      </c>
      <c r="B51" s="19"/>
      <c r="C51" s="19"/>
      <c r="D51" s="19"/>
      <c r="E51" s="19"/>
      <c r="F51" s="19"/>
      <c r="G51" s="19"/>
      <c r="H51" s="19"/>
      <c r="I51" s="26"/>
      <c r="J51" s="19"/>
      <c r="K51" s="19"/>
      <c r="L51" s="19"/>
      <c r="M51" s="19"/>
    </row>
  </sheetData>
  <mergeCells count="8">
    <mergeCell ref="L6:M6"/>
    <mergeCell ref="H6:K6"/>
    <mergeCell ref="D6:G6"/>
    <mergeCell ref="A1:M1"/>
    <mergeCell ref="A2:M2"/>
    <mergeCell ref="A3:M3"/>
    <mergeCell ref="A4:M4"/>
    <mergeCell ref="A5:M5"/>
  </mergeCells>
  <pageMargins left="0.511811024" right="0.511811024" top="0.78740157499999996" bottom="0.78740157499999996" header="0.31496062000000002" footer="0.31496062000000002"/>
  <pageSetup paperSize="9" scale="6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Comparativo</vt:lpstr>
    </vt:vector>
  </TitlesOfParts>
  <Company>ESTADO-PR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Nahirny Alves</dc:creator>
  <cp:lastModifiedBy>Larissa Nahirny Alves</cp:lastModifiedBy>
  <cp:lastPrinted>2023-08-18T19:26:03Z</cp:lastPrinted>
  <dcterms:created xsi:type="dcterms:W3CDTF">2023-06-20T15:04:17Z</dcterms:created>
  <dcterms:modified xsi:type="dcterms:W3CDTF">2023-08-18T19:26:37Z</dcterms:modified>
</cp:coreProperties>
</file>